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UFMT\Disciplinas\Veterinaria\Bioestatistica\"/>
    </mc:Choice>
  </mc:AlternateContent>
  <xr:revisionPtr revIDLastSave="92" documentId="8_{6831A5FF-3515-40CD-BC2C-566C5C60EECF}" xr6:coauthVersionLast="43" xr6:coauthVersionMax="43" xr10:uidLastSave="{B6337E3B-A886-4792-AF80-6C7F607FE141}"/>
  <bookViews>
    <workbookView xWindow="-108" yWindow="-108" windowWidth="23256" windowHeight="12576" xr2:uid="{C0F0C1FA-CB4C-438C-9881-2F920589C902}"/>
  </bookViews>
  <sheets>
    <sheet name="Coorte" sheetId="1" r:id="rId1"/>
    <sheet name="Caso Controle" sheetId="2" r:id="rId2"/>
    <sheet name="Transversal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3" l="1"/>
  <c r="H12" i="3" s="1"/>
  <c r="H13" i="3" s="1"/>
  <c r="C7" i="3"/>
  <c r="B7" i="3"/>
  <c r="D6" i="3"/>
  <c r="H7" i="3" s="1"/>
  <c r="I7" i="3" s="1"/>
  <c r="D5" i="3"/>
  <c r="H6" i="3" s="1"/>
  <c r="K6" i="2"/>
  <c r="K7" i="2"/>
  <c r="J7" i="2"/>
  <c r="J6" i="2"/>
  <c r="H10" i="2" s="1"/>
  <c r="H7" i="2"/>
  <c r="H8" i="2" s="1"/>
  <c r="H6" i="2"/>
  <c r="H11" i="2"/>
  <c r="H12" i="2" s="1"/>
  <c r="H13" i="2" s="1"/>
  <c r="C7" i="2"/>
  <c r="B7" i="2"/>
  <c r="D6" i="2"/>
  <c r="D5" i="2"/>
  <c r="I6" i="3" l="1"/>
  <c r="H10" i="3" s="1"/>
  <c r="H8" i="3"/>
  <c r="B13" i="3"/>
  <c r="D7" i="3"/>
  <c r="B14" i="3"/>
  <c r="D7" i="2"/>
  <c r="C7" i="1"/>
  <c r="B7" i="1"/>
  <c r="D6" i="1"/>
  <c r="H7" i="1" s="1"/>
  <c r="I7" i="1" s="1"/>
  <c r="D5" i="1"/>
  <c r="H11" i="1"/>
  <c r="H12" i="1" s="1"/>
  <c r="H13" i="1" s="1"/>
  <c r="B12" i="3" l="1"/>
  <c r="H5" i="3"/>
  <c r="B12" i="2"/>
  <c r="B11" i="2"/>
  <c r="H15" i="3"/>
  <c r="I15" i="3" s="1"/>
  <c r="H18" i="3" s="1"/>
  <c r="G20" i="3" s="1"/>
  <c r="H16" i="3"/>
  <c r="I16" i="3" s="1"/>
  <c r="H19" i="3" s="1"/>
  <c r="B17" i="3"/>
  <c r="D7" i="1"/>
  <c r="B14" i="1"/>
  <c r="H6" i="1"/>
  <c r="B13" i="1" s="1"/>
  <c r="H5" i="1" l="1"/>
  <c r="B12" i="1" s="1"/>
  <c r="B20" i="3"/>
  <c r="B19" i="3"/>
  <c r="H15" i="2"/>
  <c r="I15" i="2" s="1"/>
  <c r="H18" i="2" s="1"/>
  <c r="B13" i="2" s="1"/>
  <c r="H16" i="2"/>
  <c r="I16" i="2" s="1"/>
  <c r="H19" i="2" s="1"/>
  <c r="G20" i="2" s="1"/>
  <c r="I6" i="1"/>
  <c r="H10" i="1" s="1"/>
  <c r="H8" i="1"/>
  <c r="B16" i="1" s="1"/>
  <c r="B14" i="2" l="1"/>
  <c r="H16" i="1"/>
  <c r="I16" i="1" s="1"/>
  <c r="H19" i="1" s="1"/>
  <c r="H15" i="1"/>
  <c r="I15" i="1" s="1"/>
  <c r="H18" i="1" s="1"/>
  <c r="G20" i="1" l="1"/>
  <c r="B18" i="1"/>
  <c r="B19" i="1"/>
</calcChain>
</file>

<file path=xl/sharedStrings.xml><?xml version="1.0" encoding="utf-8"?>
<sst xmlns="http://schemas.openxmlformats.org/spreadsheetml/2006/main" count="84" uniqueCount="29">
  <si>
    <t>Exposição</t>
  </si>
  <si>
    <t>Exposto</t>
  </si>
  <si>
    <t>Não Exposto</t>
  </si>
  <si>
    <t>Presente</t>
  </si>
  <si>
    <t>Ausente</t>
  </si>
  <si>
    <t>Incidencia</t>
  </si>
  <si>
    <t>Var RR</t>
  </si>
  <si>
    <t>RR</t>
  </si>
  <si>
    <t>Confiança</t>
  </si>
  <si>
    <t>valor Z</t>
  </si>
  <si>
    <t>alpha</t>
  </si>
  <si>
    <t>confianca</t>
  </si>
  <si>
    <t>IC</t>
  </si>
  <si>
    <t>LI</t>
  </si>
  <si>
    <t>LS</t>
  </si>
  <si>
    <t>Conclusão</t>
  </si>
  <si>
    <t>Total</t>
  </si>
  <si>
    <t>Doença</t>
  </si>
  <si>
    <t>Estudo de Coorte</t>
  </si>
  <si>
    <t>RAP</t>
  </si>
  <si>
    <t>Prevalencia</t>
  </si>
  <si>
    <t>PREVALENCIA</t>
  </si>
  <si>
    <t xml:space="preserve">    Geral</t>
  </si>
  <si>
    <t xml:space="preserve">    Exposto</t>
  </si>
  <si>
    <t xml:space="preserve">    Não Exposto</t>
  </si>
  <si>
    <t>Estudo Caso Controle</t>
  </si>
  <si>
    <t>ODDS</t>
  </si>
  <si>
    <t>RP</t>
  </si>
  <si>
    <t>Estudo Transversal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</si>
</sst>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/>
      <protection locked="0"/>
    </xf>
    <xf numFmtId="0" fontId="2" fillId="0" borderId="0" xfId="0" applyFont="1" applyProtection="1">
      <protection hidden="1"/>
    </xf>
    <xf numFmtId="10" fontId="2" fillId="0" borderId="0" xfId="1" applyNumberFormat="1" applyFont="1" applyProtection="1"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hidden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B3C9-CB48-4B39-A0A9-4D62BA060E43}">
  <dimension ref="A1:I21"/>
  <sheetViews>
    <sheetView showGridLines="0" tabSelected="1" workbookViewId="0">
      <selection activeCell="A12" sqref="A12:A14"/>
    </sheetView>
  </sheetViews>
  <sheetFormatPr defaultColWidth="0" defaultRowHeight="14.4" zeroHeight="1" x14ac:dyDescent="0.3"/>
  <cols>
    <col min="1" max="4" width="12.77734375" style="1" customWidth="1"/>
    <col min="5" max="5" width="1.21875" style="1" customWidth="1"/>
    <col min="6" max="16384" width="0" style="1" hidden="1"/>
  </cols>
  <sheetData>
    <row r="1" spans="1:9" x14ac:dyDescent="0.3">
      <c r="A1" s="3" t="s">
        <v>18</v>
      </c>
    </row>
    <row r="2" spans="1:9" x14ac:dyDescent="0.3"/>
    <row r="3" spans="1:9" x14ac:dyDescent="0.3">
      <c r="A3" s="5" t="s">
        <v>0</v>
      </c>
      <c r="B3" s="13" t="s">
        <v>17</v>
      </c>
      <c r="C3" s="13"/>
      <c r="D3" s="5" t="s">
        <v>16</v>
      </c>
    </row>
    <row r="4" spans="1:9" x14ac:dyDescent="0.3">
      <c r="A4" s="7"/>
      <c r="B4" s="9" t="s">
        <v>3</v>
      </c>
      <c r="C4" s="9" t="s">
        <v>4</v>
      </c>
      <c r="D4" s="7"/>
    </row>
    <row r="5" spans="1:9" x14ac:dyDescent="0.3">
      <c r="A5" s="5" t="s">
        <v>1</v>
      </c>
      <c r="B5" s="2"/>
      <c r="C5" s="2"/>
      <c r="D5" s="5" t="str">
        <f>IF(ISNUMBER(B5),SUM(B5:C5),"")</f>
        <v/>
      </c>
      <c r="G5" s="1" t="s">
        <v>5</v>
      </c>
      <c r="H5" s="1" t="e">
        <f>(B5+B6)/D7</f>
        <v>#VALUE!</v>
      </c>
    </row>
    <row r="6" spans="1:9" x14ac:dyDescent="0.3">
      <c r="A6" s="7" t="s">
        <v>2</v>
      </c>
      <c r="B6" s="8"/>
      <c r="C6" s="8"/>
      <c r="D6" s="7" t="str">
        <f>IF(ISNUMBER(B6),SUM(B6:C6),"")</f>
        <v/>
      </c>
      <c r="G6" s="1" t="s">
        <v>1</v>
      </c>
      <c r="H6" s="1" t="e">
        <f>B5/D5</f>
        <v>#VALUE!</v>
      </c>
      <c r="I6" s="1" t="e">
        <f>(1/B5)*(1-H6)</f>
        <v>#DIV/0!</v>
      </c>
    </row>
    <row r="7" spans="1:9" x14ac:dyDescent="0.3">
      <c r="A7" s="9" t="s">
        <v>16</v>
      </c>
      <c r="B7" s="9" t="str">
        <f>IF(ISNUMBER(B5),SUM(B5:B6),"")</f>
        <v/>
      </c>
      <c r="C7" s="9" t="str">
        <f>IF(ISNUMBER(C5),SUM(C5:C6),"")</f>
        <v/>
      </c>
      <c r="D7" s="9" t="str">
        <f>IF(ISNUMBER(D6),SUM(D5:D6),"")</f>
        <v/>
      </c>
      <c r="G7" s="1" t="s">
        <v>2</v>
      </c>
      <c r="H7" s="1" t="e">
        <f>B6/D6</f>
        <v>#VALUE!</v>
      </c>
      <c r="I7" s="1" t="e">
        <f>(1/B6)*(1-H7)</f>
        <v>#DIV/0!</v>
      </c>
    </row>
    <row r="8" spans="1:9" x14ac:dyDescent="0.3">
      <c r="G8" s="1" t="s">
        <v>7</v>
      </c>
      <c r="H8" s="1" t="e">
        <f>H6/H7</f>
        <v>#VALUE!</v>
      </c>
    </row>
    <row r="9" spans="1:9" x14ac:dyDescent="0.3">
      <c r="A9" s="3" t="s">
        <v>8</v>
      </c>
      <c r="B9" s="10">
        <v>95</v>
      </c>
    </row>
    <row r="10" spans="1:9" x14ac:dyDescent="0.3">
      <c r="A10" s="3"/>
      <c r="G10" s="1" t="s">
        <v>6</v>
      </c>
      <c r="H10" s="1" t="e">
        <f>SQRT(I6+I7)</f>
        <v>#DIV/0!</v>
      </c>
    </row>
    <row r="11" spans="1:9" x14ac:dyDescent="0.3">
      <c r="A11" s="3" t="s">
        <v>5</v>
      </c>
      <c r="G11" s="1" t="s">
        <v>11</v>
      </c>
      <c r="H11" s="1">
        <f>B9/100</f>
        <v>0.95</v>
      </c>
    </row>
    <row r="12" spans="1:9" x14ac:dyDescent="0.3">
      <c r="A12" s="3" t="s">
        <v>22</v>
      </c>
      <c r="B12" s="4" t="str">
        <f>IF(ISNUMBER(D7),H5,"")</f>
        <v/>
      </c>
      <c r="C12" s="3"/>
      <c r="G12" s="1" t="s">
        <v>10</v>
      </c>
      <c r="H12" s="1">
        <f>(1-H11)/2</f>
        <v>2.5000000000000022E-2</v>
      </c>
    </row>
    <row r="13" spans="1:9" x14ac:dyDescent="0.3">
      <c r="A13" s="3" t="s">
        <v>23</v>
      </c>
      <c r="B13" s="4" t="str">
        <f>IF(ISNUMBER(D5),H6,"")</f>
        <v/>
      </c>
      <c r="C13" s="3"/>
      <c r="G13" s="1" t="s">
        <v>9</v>
      </c>
      <c r="H13" s="1">
        <f>ROUND(ABS(_xlfn.NORM.INV(H12,0,1)),2)</f>
        <v>1.96</v>
      </c>
    </row>
    <row r="14" spans="1:9" x14ac:dyDescent="0.3">
      <c r="A14" s="3" t="s">
        <v>24</v>
      </c>
      <c r="B14" s="4" t="str">
        <f>IF(ISNUMBER(D6),H7,"")</f>
        <v/>
      </c>
      <c r="C14" s="3"/>
    </row>
    <row r="15" spans="1:9" x14ac:dyDescent="0.3">
      <c r="A15" s="3"/>
      <c r="B15" s="3"/>
      <c r="C15" s="3"/>
      <c r="G15" s="1" t="s">
        <v>13</v>
      </c>
      <c r="H15" s="1" t="e">
        <f>LN(H8)-H13*H10</f>
        <v>#VALUE!</v>
      </c>
      <c r="I15" s="1" t="e">
        <f>EXP(H15)</f>
        <v>#VALUE!</v>
      </c>
    </row>
    <row r="16" spans="1:9" x14ac:dyDescent="0.3">
      <c r="A16" s="3" t="s">
        <v>7</v>
      </c>
      <c r="B16" s="3" t="str">
        <f>IF(ISNUMBER(B14),ROUND(H8,4),"")</f>
        <v/>
      </c>
      <c r="C16" s="3"/>
      <c r="G16" s="1" t="s">
        <v>14</v>
      </c>
      <c r="H16" s="1" t="e">
        <f>LN(H8)+H13*H10</f>
        <v>#VALUE!</v>
      </c>
      <c r="I16" s="1" t="e">
        <f>EXP(H16)</f>
        <v>#VALUE!</v>
      </c>
    </row>
    <row r="17" spans="1:8" x14ac:dyDescent="0.3">
      <c r="A17" s="3"/>
      <c r="B17" s="3"/>
      <c r="C17" s="3"/>
    </row>
    <row r="18" spans="1:8" x14ac:dyDescent="0.3">
      <c r="A18" s="3" t="s">
        <v>12</v>
      </c>
      <c r="B18" s="3" t="str">
        <f>IF(ISNUMBER(B16),_xlfn.CONCAT("[",H18,";"," ",H19,"]"),"")</f>
        <v/>
      </c>
      <c r="C18" s="3"/>
      <c r="G18" s="1" t="s">
        <v>13</v>
      </c>
      <c r="H18" s="1" t="e">
        <f>ROUND(I15,4)</f>
        <v>#VALUE!</v>
      </c>
    </row>
    <row r="19" spans="1:8" x14ac:dyDescent="0.3">
      <c r="A19" s="3" t="s">
        <v>15</v>
      </c>
      <c r="B19" s="3" t="str">
        <f>IF(ISNUMBER(B16),G20,"")</f>
        <v/>
      </c>
      <c r="C19" s="3"/>
      <c r="G19" s="1" t="s">
        <v>14</v>
      </c>
      <c r="H19" s="1" t="e">
        <f>ROUND(I16,4)</f>
        <v>#VALUE!</v>
      </c>
    </row>
    <row r="20" spans="1:8" x14ac:dyDescent="0.3">
      <c r="G20" s="1" t="e">
        <f>IF(AND(H18&lt;1,H19&gt;1),"Risco Igual a 1","Risco Diferente de 1")</f>
        <v>#VALUE!</v>
      </c>
    </row>
    <row r="21" spans="1:8" x14ac:dyDescent="0.3"/>
  </sheetData>
  <sheetProtection algorithmName="SHA-512" hashValue="AMoRf4qons6DPDjBPiCRALwKaY+qOQuO5jguDgh3mPYM0eaQhM0bvdfOJH3OQ5jOmkiUzl8hTrE7Mn8p9o0N1w==" saltValue="U+QNs8RzJbdiI5eTJnNhpQ==" spinCount="100000" sheet="1" objects="1" scenarios="1"/>
  <mergeCells count="1">
    <mergeCell ref="B3:C3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0836-0F65-4F42-849C-61D2AB879615}">
  <dimension ref="A1:K20"/>
  <sheetViews>
    <sheetView showGridLines="0" workbookViewId="0">
      <selection activeCell="B5" sqref="B5:C6"/>
    </sheetView>
  </sheetViews>
  <sheetFormatPr defaultColWidth="0" defaultRowHeight="14.4" zeroHeight="1" x14ac:dyDescent="0.3"/>
  <cols>
    <col min="1" max="4" width="12.77734375" style="1" customWidth="1"/>
    <col min="5" max="5" width="1" style="1" customWidth="1"/>
    <col min="6" max="11" width="0" style="1" hidden="1" customWidth="1"/>
    <col min="12" max="16384" width="8.88671875" style="1" hidden="1"/>
  </cols>
  <sheetData>
    <row r="1" spans="1:11" x14ac:dyDescent="0.3">
      <c r="A1" s="3" t="s">
        <v>25</v>
      </c>
    </row>
    <row r="2" spans="1:11" x14ac:dyDescent="0.3"/>
    <row r="3" spans="1:11" x14ac:dyDescent="0.3">
      <c r="A3" s="6" t="s">
        <v>0</v>
      </c>
      <c r="B3" s="13" t="s">
        <v>17</v>
      </c>
      <c r="C3" s="13"/>
      <c r="D3" s="6" t="s">
        <v>16</v>
      </c>
    </row>
    <row r="4" spans="1:11" x14ac:dyDescent="0.3">
      <c r="A4" s="7"/>
      <c r="B4" s="9" t="s">
        <v>3</v>
      </c>
      <c r="C4" s="9" t="s">
        <v>4</v>
      </c>
      <c r="D4" s="7"/>
    </row>
    <row r="5" spans="1:11" x14ac:dyDescent="0.3">
      <c r="A5" s="6" t="s">
        <v>1</v>
      </c>
      <c r="B5" s="2"/>
      <c r="C5" s="2"/>
      <c r="D5" s="6" t="str">
        <f>IF(ISNUMBER(B5),SUM(B5:C5),"")</f>
        <v/>
      </c>
      <c r="G5" s="1" t="s">
        <v>5</v>
      </c>
    </row>
    <row r="6" spans="1:11" x14ac:dyDescent="0.3">
      <c r="A6" s="7" t="s">
        <v>2</v>
      </c>
      <c r="B6" s="8"/>
      <c r="C6" s="8"/>
      <c r="D6" s="7" t="str">
        <f>IF(ISNUMBER(B6),SUM(B6:C6),"")</f>
        <v/>
      </c>
      <c r="G6" s="1" t="s">
        <v>1</v>
      </c>
      <c r="H6" s="1">
        <f>B5*C6</f>
        <v>0</v>
      </c>
      <c r="J6" s="1" t="e">
        <f>1/B5</f>
        <v>#DIV/0!</v>
      </c>
      <c r="K6" s="1" t="e">
        <f>1/C5</f>
        <v>#DIV/0!</v>
      </c>
    </row>
    <row r="7" spans="1:11" x14ac:dyDescent="0.3">
      <c r="A7" s="9" t="s">
        <v>16</v>
      </c>
      <c r="B7" s="9" t="str">
        <f>IF(ISNUMBER(B5),SUM(B5:B6),"")</f>
        <v/>
      </c>
      <c r="C7" s="9" t="str">
        <f>IF(ISNUMBER(C5),SUM(C5:C6),"")</f>
        <v/>
      </c>
      <c r="D7" s="9" t="str">
        <f>IF(ISNUMBER(D6),SUM(D5:D6),"")</f>
        <v/>
      </c>
      <c r="G7" s="1" t="s">
        <v>2</v>
      </c>
      <c r="H7" s="1">
        <f>B6*C5</f>
        <v>0</v>
      </c>
      <c r="J7" s="1" t="e">
        <f>1/B6</f>
        <v>#DIV/0!</v>
      </c>
      <c r="K7" s="1" t="e">
        <f>1/C6</f>
        <v>#DIV/0!</v>
      </c>
    </row>
    <row r="8" spans="1:11" x14ac:dyDescent="0.3">
      <c r="G8" s="1" t="s">
        <v>7</v>
      </c>
      <c r="H8" s="1" t="e">
        <f>H6/H7</f>
        <v>#DIV/0!</v>
      </c>
    </row>
    <row r="9" spans="1:11" x14ac:dyDescent="0.3">
      <c r="A9" s="3" t="s">
        <v>8</v>
      </c>
      <c r="B9" s="11">
        <v>95</v>
      </c>
    </row>
    <row r="10" spans="1:11" x14ac:dyDescent="0.3">
      <c r="A10" s="3"/>
      <c r="G10" s="1" t="s">
        <v>6</v>
      </c>
      <c r="H10" s="1" t="e">
        <f>SQRT(J6+K6+J7+K7)</f>
        <v>#DIV/0!</v>
      </c>
    </row>
    <row r="11" spans="1:11" x14ac:dyDescent="0.3">
      <c r="A11" s="3" t="s">
        <v>26</v>
      </c>
      <c r="B11" s="3" t="str">
        <f>IF(ISNUMBER(D7),ROUND(H8,4),"")</f>
        <v/>
      </c>
      <c r="G11" s="1" t="s">
        <v>11</v>
      </c>
      <c r="H11" s="1">
        <f>B9/100</f>
        <v>0.95</v>
      </c>
    </row>
    <row r="12" spans="1:11" x14ac:dyDescent="0.3">
      <c r="A12" s="3" t="s">
        <v>19</v>
      </c>
      <c r="B12" s="4" t="str">
        <f>IF(ISNUMBER(D7),(B11-1)/B11,"")</f>
        <v/>
      </c>
      <c r="G12" s="1" t="s">
        <v>10</v>
      </c>
      <c r="H12" s="1">
        <f>(1-H11)/2</f>
        <v>2.5000000000000022E-2</v>
      </c>
    </row>
    <row r="13" spans="1:11" x14ac:dyDescent="0.3">
      <c r="A13" s="3" t="s">
        <v>12</v>
      </c>
      <c r="B13" s="3" t="str">
        <f>IF(ISNUMBER(B11),_xlfn.CONCAT("[",H18,";"," ",H19,"]"),"")</f>
        <v/>
      </c>
      <c r="G13" s="1" t="s">
        <v>9</v>
      </c>
      <c r="H13" s="1">
        <f>ROUND(ABS(_xlfn.NORM.INV(H12,0,1)),2)</f>
        <v>1.96</v>
      </c>
    </row>
    <row r="14" spans="1:11" x14ac:dyDescent="0.3">
      <c r="A14" s="3" t="s">
        <v>15</v>
      </c>
      <c r="B14" s="3" t="str">
        <f>IF(ISNUMBER(B11),G20,"")</f>
        <v/>
      </c>
    </row>
    <row r="15" spans="1:11" x14ac:dyDescent="0.3">
      <c r="G15" s="1" t="s">
        <v>13</v>
      </c>
      <c r="H15" s="1" t="e">
        <f>LN(H8)-H13*H10</f>
        <v>#DIV/0!</v>
      </c>
      <c r="I15" s="1" t="e">
        <f>EXP(H15)</f>
        <v>#DIV/0!</v>
      </c>
    </row>
    <row r="16" spans="1:11" hidden="1" x14ac:dyDescent="0.3">
      <c r="G16" s="1" t="s">
        <v>14</v>
      </c>
      <c r="H16" s="1" t="e">
        <f>LN(H8)+H13*H10</f>
        <v>#DIV/0!</v>
      </c>
      <c r="I16" s="1" t="e">
        <f>EXP(H16)</f>
        <v>#DIV/0!</v>
      </c>
    </row>
    <row r="17" spans="7:8" hidden="1" x14ac:dyDescent="0.3"/>
    <row r="18" spans="7:8" hidden="1" x14ac:dyDescent="0.3">
      <c r="G18" s="1" t="s">
        <v>13</v>
      </c>
      <c r="H18" s="1" t="e">
        <f>ROUND(I15,4)</f>
        <v>#DIV/0!</v>
      </c>
    </row>
    <row r="19" spans="7:8" hidden="1" x14ac:dyDescent="0.3">
      <c r="G19" s="1" t="s">
        <v>14</v>
      </c>
      <c r="H19" s="1" t="e">
        <f>ROUND(I16,4)</f>
        <v>#DIV/0!</v>
      </c>
    </row>
    <row r="20" spans="7:8" hidden="1" x14ac:dyDescent="0.3">
      <c r="G20" s="1" t="e">
        <f>IF(AND(H18&lt;1,H19&gt;1),"Odds Igual a 1","Odds Diferente de 1")</f>
        <v>#DIV/0!</v>
      </c>
    </row>
  </sheetData>
  <sheetProtection algorithmName="SHA-512" hashValue="MyabHl56nIDwyqTDs2KYYVAYtmn1+Yk0pzitVeXF+uelooZj5Xmq/IL8WiLBg4yvLmHMSP3ifDrrO+i6qjPyNQ==" saltValue="Kl/mujKsPBOdQRuilUWjfw==" spinCount="100000" sheet="1" objects="1" scenarios="1"/>
  <mergeCells count="1">
    <mergeCell ref="B3:C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7BB6-51B0-42DE-899D-98E7C7FCC1E7}">
  <dimension ref="A1:I21"/>
  <sheetViews>
    <sheetView showGridLines="0" workbookViewId="0">
      <selection activeCell="A2" sqref="A2"/>
    </sheetView>
  </sheetViews>
  <sheetFormatPr defaultColWidth="0" defaultRowHeight="14.4" zeroHeight="1" x14ac:dyDescent="0.3"/>
  <cols>
    <col min="1" max="4" width="12.77734375" style="1" customWidth="1"/>
    <col min="5" max="5" width="1.33203125" style="1" customWidth="1"/>
    <col min="6" max="9" width="0" style="1" hidden="1" customWidth="1"/>
    <col min="10" max="16384" width="8.88671875" style="1" hidden="1"/>
  </cols>
  <sheetData>
    <row r="1" spans="1:9" x14ac:dyDescent="0.3">
      <c r="A1" s="3" t="s">
        <v>28</v>
      </c>
    </row>
    <row r="2" spans="1:9" x14ac:dyDescent="0.3"/>
    <row r="3" spans="1:9" x14ac:dyDescent="0.3">
      <c r="A3" s="6" t="s">
        <v>0</v>
      </c>
      <c r="B3" s="13" t="s">
        <v>17</v>
      </c>
      <c r="C3" s="13"/>
      <c r="D3" s="6" t="s">
        <v>16</v>
      </c>
    </row>
    <row r="4" spans="1:9" x14ac:dyDescent="0.3">
      <c r="A4" s="7"/>
      <c r="B4" s="9" t="s">
        <v>3</v>
      </c>
      <c r="C4" s="9" t="s">
        <v>4</v>
      </c>
      <c r="D4" s="7"/>
    </row>
    <row r="5" spans="1:9" x14ac:dyDescent="0.3">
      <c r="A5" s="6" t="s">
        <v>1</v>
      </c>
      <c r="B5" s="2"/>
      <c r="C5" s="2"/>
      <c r="D5" s="6" t="str">
        <f>IF(ISNUMBER(B5),SUM(B5:C5),"")</f>
        <v/>
      </c>
      <c r="G5" s="1" t="s">
        <v>21</v>
      </c>
      <c r="H5" s="1" t="e">
        <f>(B5+B6)/D7</f>
        <v>#VALUE!</v>
      </c>
    </row>
    <row r="6" spans="1:9" x14ac:dyDescent="0.3">
      <c r="A6" s="7" t="s">
        <v>2</v>
      </c>
      <c r="B6" s="8"/>
      <c r="C6" s="8"/>
      <c r="D6" s="7" t="str">
        <f>IF(ISNUMBER(B6),SUM(B6:C6),"")</f>
        <v/>
      </c>
      <c r="G6" s="1" t="s">
        <v>1</v>
      </c>
      <c r="H6" s="1" t="e">
        <f>B5/D5</f>
        <v>#VALUE!</v>
      </c>
      <c r="I6" s="1" t="e">
        <f>(1/B5)*(1-H6)</f>
        <v>#DIV/0!</v>
      </c>
    </row>
    <row r="7" spans="1:9" x14ac:dyDescent="0.3">
      <c r="A7" s="9" t="s">
        <v>16</v>
      </c>
      <c r="B7" s="9" t="str">
        <f>IF(ISNUMBER(B5),SUM(B5:B6),"")</f>
        <v/>
      </c>
      <c r="C7" s="9" t="str">
        <f>IF(ISNUMBER(C5),SUM(C5:C6),"")</f>
        <v/>
      </c>
      <c r="D7" s="9" t="str">
        <f>IF(ISNUMBER(D6),SUM(D5:D6),"")</f>
        <v/>
      </c>
      <c r="G7" s="1" t="s">
        <v>2</v>
      </c>
      <c r="H7" s="1" t="e">
        <f>B6/D6</f>
        <v>#VALUE!</v>
      </c>
      <c r="I7" s="1" t="e">
        <f>(1/B6)*(1-H7)</f>
        <v>#DIV/0!</v>
      </c>
    </row>
    <row r="8" spans="1:9" x14ac:dyDescent="0.3">
      <c r="G8" s="1" t="s">
        <v>7</v>
      </c>
      <c r="H8" s="1" t="e">
        <f>H6/H7</f>
        <v>#VALUE!</v>
      </c>
    </row>
    <row r="9" spans="1:9" x14ac:dyDescent="0.3">
      <c r="A9" s="3" t="s">
        <v>8</v>
      </c>
      <c r="B9" s="12">
        <v>95</v>
      </c>
    </row>
    <row r="10" spans="1:9" x14ac:dyDescent="0.3">
      <c r="A10" s="3"/>
      <c r="G10" s="1" t="s">
        <v>6</v>
      </c>
      <c r="H10" s="1" t="e">
        <f>SQRT(I6+I7)</f>
        <v>#DIV/0!</v>
      </c>
    </row>
    <row r="11" spans="1:9" x14ac:dyDescent="0.3">
      <c r="A11" s="3" t="s">
        <v>20</v>
      </c>
      <c r="G11" s="1" t="s">
        <v>11</v>
      </c>
      <c r="H11" s="1">
        <f>B9/100</f>
        <v>0.95</v>
      </c>
    </row>
    <row r="12" spans="1:9" x14ac:dyDescent="0.3">
      <c r="A12" s="3" t="s">
        <v>22</v>
      </c>
      <c r="B12" s="4" t="str">
        <f>IF(ISNUMBER(D7),ROUND(H5,4),"")</f>
        <v/>
      </c>
      <c r="G12" s="1" t="s">
        <v>10</v>
      </c>
      <c r="H12" s="1">
        <f>(1-H11)/2</f>
        <v>2.5000000000000022E-2</v>
      </c>
    </row>
    <row r="13" spans="1:9" x14ac:dyDescent="0.3">
      <c r="A13" s="3" t="s">
        <v>23</v>
      </c>
      <c r="B13" s="4" t="str">
        <f>IF(ISNUMBER(D5),H6,"")</f>
        <v/>
      </c>
      <c r="G13" s="1" t="s">
        <v>9</v>
      </c>
      <c r="H13" s="1">
        <f>ROUND(ABS(_xlfn.NORM.INV(H12,0,1)),2)</f>
        <v>1.96</v>
      </c>
    </row>
    <row r="14" spans="1:9" x14ac:dyDescent="0.3">
      <c r="A14" s="3" t="s">
        <v>24</v>
      </c>
      <c r="B14" s="4" t="str">
        <f>IF(ISNUMBER(D6),H7,"")</f>
        <v/>
      </c>
    </row>
    <row r="15" spans="1:9" x14ac:dyDescent="0.3">
      <c r="G15" s="1" t="s">
        <v>13</v>
      </c>
      <c r="H15" s="1" t="e">
        <f>LN(H8)-H13*H10</f>
        <v>#VALUE!</v>
      </c>
      <c r="I15" s="1" t="e">
        <f>EXP(H15)</f>
        <v>#VALUE!</v>
      </c>
    </row>
    <row r="16" spans="1:9" x14ac:dyDescent="0.3">
      <c r="G16" s="1" t="s">
        <v>14</v>
      </c>
      <c r="H16" s="1" t="e">
        <f>LN(H8)+H13*H10</f>
        <v>#VALUE!</v>
      </c>
      <c r="I16" s="1" t="e">
        <f>EXP(H16)</f>
        <v>#VALUE!</v>
      </c>
    </row>
    <row r="17" spans="1:8" x14ac:dyDescent="0.3">
      <c r="A17" s="3" t="s">
        <v>27</v>
      </c>
      <c r="B17" s="3" t="str">
        <f>IF(ISNUMBER(B14),ROUND(H8,4),"")</f>
        <v/>
      </c>
    </row>
    <row r="18" spans="1:8" x14ac:dyDescent="0.3">
      <c r="A18" s="3"/>
      <c r="B18" s="3"/>
      <c r="G18" s="1" t="s">
        <v>13</v>
      </c>
      <c r="H18" s="1" t="e">
        <f>ROUND(I15,4)</f>
        <v>#VALUE!</v>
      </c>
    </row>
    <row r="19" spans="1:8" x14ac:dyDescent="0.3">
      <c r="A19" s="3" t="s">
        <v>12</v>
      </c>
      <c r="B19" s="3" t="str">
        <f>IF(ISNUMBER(B17),_xlfn.CONCAT("[",H18,";"," ",H19,"]"),"")</f>
        <v/>
      </c>
      <c r="G19" s="1" t="s">
        <v>14</v>
      </c>
      <c r="H19" s="1" t="e">
        <f>ROUND(I16,4)</f>
        <v>#VALUE!</v>
      </c>
    </row>
    <row r="20" spans="1:8" x14ac:dyDescent="0.3">
      <c r="A20" s="3" t="s">
        <v>15</v>
      </c>
      <c r="B20" s="3" t="str">
        <f>IF(ISNUMBER(B17),G20,"")</f>
        <v/>
      </c>
      <c r="G20" s="1" t="e">
        <f>IF(AND(H18&lt;1,H19&gt;1),"Razão de Prevalencia Igual a 1","Razão de Prevalencia Diferente de 1")</f>
        <v>#VALUE!</v>
      </c>
    </row>
    <row r="21" spans="1:8" x14ac:dyDescent="0.3"/>
  </sheetData>
  <sheetProtection algorithmName="SHA-512" hashValue="2GrSmYJeGUfiLXts/TI+fNNVd7GOsz55O1teTc9xQgbVfPCTkZnd7iXQR+4EUrDldZcMjKUQUPr9vApX+LHB7w==" saltValue="AI5lsEnKAnTOFO7eptKF6w==" spinCount="100000" sheet="1" objects="1" scenarios="1"/>
  <mergeCells count="1">
    <mergeCell ref="B3:C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Coorte</vt:lpstr>
      <vt:lpstr>Caso Controle</vt:lpstr>
      <vt:lpstr>Transversal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Castro Soares de Oliveira</dc:creator>
  <cp:lastModifiedBy>Anderson Castro Soares de Oliveira</cp:lastModifiedBy>
  <dcterms:created xsi:type="dcterms:W3CDTF">2019-06-08T15:24:55Z</dcterms:created>
  <dcterms:modified xsi:type="dcterms:W3CDTF">2019-06-10T23:35:41Z</dcterms:modified>
</cp:coreProperties>
</file>